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ku\Downloads\"/>
    </mc:Choice>
  </mc:AlternateContent>
  <xr:revisionPtr revIDLastSave="0" documentId="13_ncr:1_{30FC3D97-BC84-441A-B78B-5931A34171A1}" xr6:coauthVersionLast="47" xr6:coauthVersionMax="47" xr10:uidLastSave="{00000000-0000-0000-0000-000000000000}"/>
  <bookViews>
    <workbookView xWindow="-120" yWindow="-120" windowWidth="38640" windowHeight="21840" xr2:uid="{96041D63-19F5-4375-9DF4-DDFF2CD5AFE0}"/>
  </bookViews>
  <sheets>
    <sheet name="BerEinspeisung" sheetId="1" r:id="rId1"/>
  </sheets>
  <definedNames>
    <definedName name="_xlnm.Print_Area" localSheetId="0">BerEinspeisung!$B$1:$E$35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1" l="1"/>
  <c r="D26" i="1" s="1"/>
  <c r="C24" i="1"/>
  <c r="C25" i="1" s="1"/>
  <c r="C27" i="1" s="1"/>
  <c r="D23" i="1"/>
  <c r="C23" i="1"/>
  <c r="E22" i="1"/>
  <c r="C22" i="1"/>
  <c r="D15" i="1"/>
  <c r="E24" i="1" s="1"/>
  <c r="E14" i="1"/>
  <c r="D22" i="1" s="1"/>
  <c r="D25" i="1" s="1"/>
  <c r="D27" i="1" s="1"/>
  <c r="D30" i="1" l="1"/>
  <c r="D28" i="1"/>
  <c r="E25" i="1"/>
  <c r="E27" i="1" s="1"/>
  <c r="E26" i="1"/>
  <c r="E23" i="1"/>
  <c r="E28" i="1" l="1"/>
  <c r="E30" i="1"/>
</calcChain>
</file>

<file path=xl/sharedStrings.xml><?xml version="1.0" encoding="utf-8"?>
<sst xmlns="http://schemas.openxmlformats.org/spreadsheetml/2006/main" count="29" uniqueCount="28">
  <si>
    <t>Alternative Energy Energiegemeinschaften</t>
  </si>
  <si>
    <t>Beispiel Einspeisung Photovoltaik</t>
  </si>
  <si>
    <t xml:space="preserve">Drei Möglichkeiten der Einspeisung: </t>
  </si>
  <si>
    <t>1) Sie vereinbaren selbst einen Abnahmepreis mit Verwanden oder Freunden; höchste Preie erzielbar.</t>
  </si>
  <si>
    <t>2) Sie verkaufen an die Energiegemeinschaft= ÖMAG-Tarif +15%</t>
  </si>
  <si>
    <t>3) Sie liefern an die ÖMAG, Verbund bzw. einen Energielieferaten, niedrigste Einnahmen werden gemacht.</t>
  </si>
  <si>
    <t xml:space="preserve">                              wobei alle drei Varianten beliebig gemischt werden können.</t>
  </si>
  <si>
    <t>Erlösrechner:</t>
  </si>
  <si>
    <t xml:space="preserve">bitte geben Sie Ihre Daten ein </t>
  </si>
  <si>
    <t>Grösse PV-Anlage</t>
  </si>
  <si>
    <t>Verkauf an ÖMAG</t>
  </si>
  <si>
    <t>Verkauf an EEG</t>
  </si>
  <si>
    <t>Verkauf selbst vereinbarter Preis</t>
  </si>
  <si>
    <t>Maximal erzeilbare Erlöse von Verkaufsvarianten:</t>
  </si>
  <si>
    <r>
      <t xml:space="preserve">Einspeisetarif immer </t>
    </r>
    <r>
      <rPr>
        <b/>
        <sz val="12"/>
        <color rgb="FF00B050"/>
        <rFont val="Verdana"/>
        <family val="2"/>
      </rPr>
      <t>mindestens 15% höher</t>
    </r>
    <r>
      <rPr>
        <b/>
        <sz val="12"/>
        <color theme="1"/>
        <rFont val="Verdana"/>
        <family val="2"/>
      </rPr>
      <t xml:space="preserve"> </t>
    </r>
    <r>
      <rPr>
        <sz val="12"/>
        <color theme="1"/>
        <rFont val="Verdana"/>
        <family val="2"/>
      </rPr>
      <t>als Ihre derzeitiger Einspeisevergütung</t>
    </r>
  </si>
  <si>
    <t>Abnahme durch Ömag***</t>
  </si>
  <si>
    <t>Abnahme durch EEG**</t>
  </si>
  <si>
    <t>Selbst vereinbarter Bezugspreis*</t>
  </si>
  <si>
    <t>Einspeisetarif</t>
  </si>
  <si>
    <t>Prozente</t>
  </si>
  <si>
    <t>Verkaufte kWh/a</t>
  </si>
  <si>
    <t>Erlös kWh/a</t>
  </si>
  <si>
    <t>Verrechnung EEG 0,06€/kWh</t>
  </si>
  <si>
    <t>Einnahmen</t>
  </si>
  <si>
    <t>Mehr Erlöse als bei Volleinspeisung ÖMAG</t>
  </si>
  <si>
    <t>* Annahme: der selbst erzeugte Strom wird zum EVN Tarif Optima Garant  Natur Flex -15% verkauft;</t>
  </si>
  <si>
    <t>**                der selbst erzeugte Strom wird zum ÖMAG-Einspeisetarif +15% verkauft; an die EEG</t>
  </si>
  <si>
    <r>
      <t xml:space="preserve">***            der selbst erzeugte Strom wird von der ÖMAG zum Einspeisetraif </t>
    </r>
    <r>
      <rPr>
        <sz val="9"/>
        <color rgb="FFFF0000"/>
        <rFont val="Verdana"/>
        <family val="2"/>
      </rPr>
      <t xml:space="preserve">(2025 Q2) </t>
    </r>
    <r>
      <rPr>
        <sz val="11"/>
        <color theme="1"/>
        <rFont val="Aptos Narrow"/>
        <family val="2"/>
        <scheme val="minor"/>
      </rPr>
      <t>abgenommen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</si>
</sst>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kWp&quot;\ ;[Red]\-#,##0\ "/>
    <numFmt numFmtId="165" formatCode="&quot;€&quot;\ #,##0.000"/>
    <numFmt numFmtId="166" formatCode="&quot;€&quot;\ #,##0"/>
  </numFmts>
  <fonts count="15" x14ac:knownFonts="1">
    <font>
      <sz val="11"/>
      <color theme="1"/>
      <name val="Aptos Narrow"/>
      <family val="2"/>
      <scheme val="minor"/>
    </font>
    <font>
      <sz val="9"/>
      <color theme="1"/>
      <name val="Verdana"/>
      <family val="2"/>
    </font>
    <font>
      <b/>
      <sz val="17"/>
      <color theme="1"/>
      <name val="Verdana"/>
      <family val="2"/>
    </font>
    <font>
      <sz val="17"/>
      <color theme="1"/>
      <name val="Verdana"/>
      <family val="2"/>
    </font>
    <font>
      <u/>
      <sz val="9"/>
      <color theme="1"/>
      <name val="Verdana"/>
      <family val="2"/>
    </font>
    <font>
      <b/>
      <sz val="16"/>
      <color theme="1"/>
      <name val="Verdana"/>
      <family val="2"/>
    </font>
    <font>
      <sz val="9"/>
      <color rgb="FFFF0000"/>
      <name val="Verdana"/>
      <family val="2"/>
    </font>
    <font>
      <b/>
      <sz val="14"/>
      <color rgb="FFFF0000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12"/>
      <color rgb="FFFF0000"/>
      <name val="Verdana"/>
      <family val="2"/>
    </font>
    <font>
      <u/>
      <sz val="12"/>
      <color theme="1"/>
      <name val="Verdana"/>
      <family val="2"/>
    </font>
    <font>
      <sz val="12"/>
      <color theme="1"/>
      <name val="Verdana"/>
      <family val="2"/>
    </font>
    <font>
      <b/>
      <sz val="12"/>
      <color rgb="FF00B050"/>
      <name val="Verdana"/>
      <family val="2"/>
    </font>
    <font>
      <b/>
      <sz val="12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48AE02"/>
        <bgColor indexed="64"/>
      </patternFill>
    </fill>
  </fills>
  <borders count="27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4" fillId="0" borderId="0" xfId="1" applyFont="1"/>
    <xf numFmtId="164" fontId="5" fillId="0" borderId="0" xfId="1" applyNumberFormat="1" applyFont="1" applyAlignment="1">
      <alignment horizontal="right"/>
    </xf>
    <xf numFmtId="0" fontId="6" fillId="0" borderId="0" xfId="1" applyFont="1"/>
    <xf numFmtId="9" fontId="7" fillId="0" borderId="0" xfId="1" applyNumberFormat="1" applyFont="1" applyAlignment="1">
      <alignment horizontal="center" vertical="center"/>
    </xf>
    <xf numFmtId="164" fontId="8" fillId="0" borderId="0" xfId="1" applyNumberFormat="1" applyFont="1" applyAlignment="1">
      <alignment horizontal="right"/>
    </xf>
    <xf numFmtId="164" fontId="5" fillId="0" borderId="1" xfId="1" applyNumberFormat="1" applyFont="1" applyBorder="1" applyProtection="1">
      <protection locked="0"/>
    </xf>
    <xf numFmtId="0" fontId="1" fillId="0" borderId="0" xfId="1" applyProtection="1">
      <protection locked="0"/>
    </xf>
    <xf numFmtId="10" fontId="5" fillId="0" borderId="2" xfId="1" applyNumberFormat="1" applyFont="1" applyBorder="1" applyProtection="1">
      <protection locked="0"/>
    </xf>
    <xf numFmtId="165" fontId="7" fillId="0" borderId="1" xfId="1" applyNumberFormat="1" applyFont="1" applyBorder="1" applyAlignment="1" applyProtection="1">
      <alignment horizontal="center" vertical="center"/>
      <protection locked="0"/>
    </xf>
    <xf numFmtId="10" fontId="5" fillId="0" borderId="3" xfId="1" applyNumberFormat="1" applyFont="1" applyBorder="1" applyProtection="1">
      <protection locked="0"/>
    </xf>
    <xf numFmtId="165" fontId="7" fillId="0" borderId="4" xfId="1" applyNumberFormat="1" applyFont="1" applyBorder="1" applyAlignment="1" applyProtection="1">
      <alignment horizontal="center" vertical="center"/>
      <protection locked="0"/>
    </xf>
    <xf numFmtId="0" fontId="9" fillId="0" borderId="0" xfId="1" applyFont="1"/>
    <xf numFmtId="10" fontId="5" fillId="0" borderId="1" xfId="1" applyNumberFormat="1" applyFont="1" applyBorder="1" applyProtection="1">
      <protection locked="0"/>
    </xf>
    <xf numFmtId="9" fontId="10" fillId="0" borderId="0" xfId="1" applyNumberFormat="1" applyFont="1" applyAlignment="1">
      <alignment horizontal="center" vertical="center"/>
    </xf>
    <xf numFmtId="10" fontId="5" fillId="0" borderId="0" xfId="1" applyNumberFormat="1" applyFont="1"/>
    <xf numFmtId="10" fontId="5" fillId="0" borderId="0" xfId="1" applyNumberFormat="1" applyFont="1" applyProtection="1">
      <protection locked="0"/>
    </xf>
    <xf numFmtId="165" fontId="7" fillId="0" borderId="0" xfId="1" applyNumberFormat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left" vertical="center"/>
    </xf>
    <xf numFmtId="164" fontId="5" fillId="0" borderId="0" xfId="1" applyNumberFormat="1" applyFont="1"/>
    <xf numFmtId="0" fontId="12" fillId="0" borderId="0" xfId="1" applyFont="1"/>
    <xf numFmtId="9" fontId="14" fillId="0" borderId="0" xfId="1" applyNumberFormat="1" applyFont="1" applyAlignment="1">
      <alignment horizontal="center" vertical="center"/>
    </xf>
    <xf numFmtId="9" fontId="8" fillId="0" borderId="5" xfId="1" applyNumberFormat="1" applyFont="1" applyBorder="1" applyAlignment="1">
      <alignment horizontal="center" vertical="center"/>
    </xf>
    <xf numFmtId="9" fontId="8" fillId="0" borderId="0" xfId="1" applyNumberFormat="1" applyFont="1" applyAlignment="1">
      <alignment horizontal="center" vertical="center"/>
    </xf>
    <xf numFmtId="0" fontId="12" fillId="0" borderId="7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165" fontId="12" fillId="2" borderId="10" xfId="1" applyNumberFormat="1" applyFont="1" applyFill="1" applyBorder="1" applyAlignment="1">
      <alignment horizontal="center" vertical="center"/>
    </xf>
    <xf numFmtId="165" fontId="12" fillId="3" borderId="11" xfId="1" applyNumberFormat="1" applyFont="1" applyFill="1" applyBorder="1" applyAlignment="1">
      <alignment horizontal="center" vertical="center" wrapText="1"/>
    </xf>
    <xf numFmtId="165" fontId="12" fillId="4" borderId="10" xfId="1" applyNumberFormat="1" applyFont="1" applyFill="1" applyBorder="1" applyAlignment="1">
      <alignment horizontal="center" vertical="center" wrapText="1"/>
    </xf>
    <xf numFmtId="165" fontId="12" fillId="0" borderId="7" xfId="1" applyNumberFormat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9" fontId="12" fillId="2" borderId="5" xfId="1" applyNumberFormat="1" applyFont="1" applyFill="1" applyBorder="1" applyAlignment="1">
      <alignment horizontal="center" vertical="center"/>
    </xf>
    <xf numFmtId="9" fontId="12" fillId="3" borderId="10" xfId="1" applyNumberFormat="1" applyFont="1" applyFill="1" applyBorder="1" applyAlignment="1">
      <alignment horizontal="center" vertical="center"/>
    </xf>
    <xf numFmtId="9" fontId="12" fillId="4" borderId="10" xfId="1" applyNumberFormat="1" applyFont="1" applyFill="1" applyBorder="1" applyAlignment="1">
      <alignment horizontal="center" vertical="center"/>
    </xf>
    <xf numFmtId="9" fontId="12" fillId="0" borderId="7" xfId="1" applyNumberFormat="1" applyFont="1" applyBorder="1" applyAlignment="1">
      <alignment horizontal="center" vertical="center"/>
    </xf>
    <xf numFmtId="3" fontId="12" fillId="2" borderId="10" xfId="1" applyNumberFormat="1" applyFont="1" applyFill="1" applyBorder="1" applyAlignment="1">
      <alignment horizontal="center" vertical="center"/>
    </xf>
    <xf numFmtId="3" fontId="12" fillId="3" borderId="10" xfId="1" applyNumberFormat="1" applyFont="1" applyFill="1" applyBorder="1" applyAlignment="1">
      <alignment horizontal="center" vertical="center"/>
    </xf>
    <xf numFmtId="3" fontId="12" fillId="4" borderId="10" xfId="1" applyNumberFormat="1" applyFont="1" applyFill="1" applyBorder="1" applyAlignment="1">
      <alignment horizontal="center" vertical="center"/>
    </xf>
    <xf numFmtId="3" fontId="12" fillId="0" borderId="7" xfId="1" applyNumberFormat="1" applyFont="1" applyBorder="1" applyAlignment="1">
      <alignment horizontal="center" vertical="center"/>
    </xf>
    <xf numFmtId="166" fontId="12" fillId="2" borderId="12" xfId="1" applyNumberFormat="1" applyFont="1" applyFill="1" applyBorder="1" applyAlignment="1">
      <alignment horizontal="center" vertical="center"/>
    </xf>
    <xf numFmtId="166" fontId="12" fillId="3" borderId="12" xfId="1" applyNumberFormat="1" applyFont="1" applyFill="1" applyBorder="1" applyAlignment="1">
      <alignment horizontal="center" vertical="center"/>
    </xf>
    <xf numFmtId="166" fontId="12" fillId="4" borderId="10" xfId="1" applyNumberFormat="1" applyFont="1" applyFill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166" fontId="12" fillId="2" borderId="14" xfId="1" applyNumberFormat="1" applyFont="1" applyFill="1" applyBorder="1" applyAlignment="1">
      <alignment horizontal="center" vertical="center"/>
    </xf>
    <xf numFmtId="166" fontId="12" fillId="3" borderId="6" xfId="1" applyNumberFormat="1" applyFont="1" applyFill="1" applyBorder="1" applyAlignment="1">
      <alignment horizontal="center" vertical="center"/>
    </xf>
    <xf numFmtId="166" fontId="12" fillId="4" borderId="13" xfId="1" applyNumberFormat="1" applyFont="1" applyFill="1" applyBorder="1" applyAlignment="1">
      <alignment horizontal="center" vertical="center"/>
    </xf>
    <xf numFmtId="0" fontId="0" fillId="0" borderId="15" xfId="1" applyFont="1" applyBorder="1"/>
    <xf numFmtId="0" fontId="14" fillId="0" borderId="16" xfId="1" applyFont="1" applyBorder="1" applyAlignment="1">
      <alignment horizontal="center" vertical="center" wrapText="1"/>
    </xf>
    <xf numFmtId="166" fontId="14" fillId="2" borderId="17" xfId="1" applyNumberFormat="1" applyFont="1" applyFill="1" applyBorder="1" applyAlignment="1">
      <alignment horizontal="center" vertical="center"/>
    </xf>
    <xf numFmtId="166" fontId="14" fillId="3" borderId="18" xfId="1" applyNumberFormat="1" applyFont="1" applyFill="1" applyBorder="1" applyAlignment="1">
      <alignment horizontal="center" vertical="center"/>
    </xf>
    <xf numFmtId="166" fontId="14" fillId="4" borderId="19" xfId="1" applyNumberFormat="1" applyFont="1" applyFill="1" applyBorder="1" applyAlignment="1">
      <alignment horizontal="center" vertical="center"/>
    </xf>
    <xf numFmtId="166" fontId="14" fillId="0" borderId="0" xfId="1" applyNumberFormat="1" applyFont="1" applyAlignment="1">
      <alignment horizontal="center" vertical="center"/>
    </xf>
    <xf numFmtId="0" fontId="0" fillId="0" borderId="0" xfId="1" applyFont="1"/>
    <xf numFmtId="0" fontId="1" fillId="0" borderId="15" xfId="1" applyBorder="1"/>
    <xf numFmtId="166" fontId="8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4" fillId="0" borderId="6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0" fontId="12" fillId="4" borderId="6" xfId="1" applyFont="1" applyFill="1" applyBorder="1" applyAlignment="1">
      <alignment horizontal="center" vertical="center" wrapText="1"/>
    </xf>
    <xf numFmtId="0" fontId="12" fillId="4" borderId="9" xfId="1" applyFont="1" applyFill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166" fontId="8" fillId="2" borderId="6" xfId="1" applyNumberFormat="1" applyFont="1" applyFill="1" applyBorder="1" applyAlignment="1">
      <alignment horizontal="center" vertical="center"/>
    </xf>
    <xf numFmtId="166" fontId="8" fillId="2" borderId="9" xfId="1" applyNumberFormat="1" applyFont="1" applyFill="1" applyBorder="1" applyAlignment="1">
      <alignment horizontal="center" vertical="center"/>
    </xf>
    <xf numFmtId="166" fontId="8" fillId="3" borderId="6" xfId="1" applyNumberFormat="1" applyFont="1" applyFill="1" applyBorder="1" applyAlignment="1">
      <alignment horizontal="center" vertical="center"/>
    </xf>
    <xf numFmtId="166" fontId="8" fillId="3" borderId="9" xfId="1" applyNumberFormat="1" applyFont="1" applyFill="1" applyBorder="1" applyAlignment="1">
      <alignment horizontal="center" vertical="center"/>
    </xf>
    <xf numFmtId="166" fontId="8" fillId="4" borderId="21" xfId="1" applyNumberFormat="1" applyFont="1" applyFill="1" applyBorder="1" applyAlignment="1">
      <alignment horizontal="center" vertical="center"/>
    </xf>
    <xf numFmtId="166" fontId="8" fillId="4" borderId="23" xfId="1" applyNumberFormat="1" applyFont="1" applyFill="1" applyBorder="1" applyAlignment="1">
      <alignment horizontal="center" vertical="center"/>
    </xf>
    <xf numFmtId="0" fontId="14" fillId="0" borderId="24" xfId="1" applyFont="1" applyBorder="1" applyAlignment="1">
      <alignment horizontal="center" vertical="center" wrapText="1"/>
    </xf>
    <xf numFmtId="9" fontId="8" fillId="2" borderId="6" xfId="1" applyNumberFormat="1" applyFont="1" applyFill="1" applyBorder="1" applyAlignment="1">
      <alignment horizontal="center" vertical="center"/>
    </xf>
    <xf numFmtId="9" fontId="8" fillId="2" borderId="25" xfId="1" applyNumberFormat="1" applyFont="1" applyFill="1" applyBorder="1" applyAlignment="1">
      <alignment horizontal="center" vertical="center"/>
    </xf>
    <xf numFmtId="9" fontId="8" fillId="3" borderId="6" xfId="1" applyNumberFormat="1" applyFont="1" applyFill="1" applyBorder="1" applyAlignment="1">
      <alignment horizontal="center" vertical="center"/>
    </xf>
    <xf numFmtId="9" fontId="8" fillId="3" borderId="25" xfId="1" applyNumberFormat="1" applyFont="1" applyFill="1" applyBorder="1" applyAlignment="1">
      <alignment horizontal="center" vertical="center"/>
    </xf>
    <xf numFmtId="9" fontId="8" fillId="4" borderId="21" xfId="1" applyNumberFormat="1" applyFont="1" applyFill="1" applyBorder="1" applyAlignment="1">
      <alignment horizontal="center" vertical="center"/>
    </xf>
    <xf numFmtId="9" fontId="8" fillId="4" borderId="26" xfId="1" applyNumberFormat="1" applyFont="1" applyFill="1" applyBorder="1" applyAlignment="1">
      <alignment horizontal="center" vertical="center"/>
    </xf>
  </cellXfs>
  <cellStyles count="2">
    <cellStyle name="Standard" xfId="0" builtinId="0"/>
    <cellStyle name="Standard 6 3" xfId="1" xr:uid="{7BA9A9C9-E511-4251-B98F-C6B710A085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D9539-A190-4078-9F12-5279CFE3415F}">
  <dimension ref="A1:J36"/>
  <sheetViews>
    <sheetView tabSelected="1" zoomScale="90" zoomScaleNormal="90" workbookViewId="0">
      <selection activeCell="E15" sqref="E15"/>
    </sheetView>
  </sheetViews>
  <sheetFormatPr baseColWidth="10" defaultColWidth="13.140625" defaultRowHeight="11.25" x14ac:dyDescent="0.15"/>
  <cols>
    <col min="1" max="1" width="2.140625" style="2" customWidth="1"/>
    <col min="2" max="5" width="25.85546875" style="2" customWidth="1"/>
    <col min="6" max="6" width="17.5703125" style="2" customWidth="1"/>
    <col min="7" max="10" width="25.85546875" style="2" customWidth="1"/>
    <col min="11" max="16384" width="13.140625" style="2"/>
  </cols>
  <sheetData>
    <row r="1" spans="2:10" ht="21.75" x14ac:dyDescent="0.15">
      <c r="B1" s="60" t="s">
        <v>0</v>
      </c>
      <c r="C1" s="61"/>
      <c r="D1" s="61"/>
      <c r="E1" s="61"/>
      <c r="F1" s="1"/>
    </row>
    <row r="2" spans="2:10" ht="21.75" x14ac:dyDescent="0.15">
      <c r="B2" s="62" t="s">
        <v>1</v>
      </c>
      <c r="C2" s="61"/>
      <c r="D2" s="61"/>
      <c r="E2" s="61"/>
      <c r="F2" s="1"/>
    </row>
    <row r="3" spans="2:10" ht="21.75" x14ac:dyDescent="0.15">
      <c r="B3" s="3"/>
      <c r="C3" s="3"/>
      <c r="D3" s="3"/>
      <c r="E3" s="3"/>
      <c r="F3" s="3"/>
    </row>
    <row r="4" spans="2:10" x14ac:dyDescent="0.15">
      <c r="B4" s="4" t="s">
        <v>2</v>
      </c>
    </row>
    <row r="5" spans="2:10" x14ac:dyDescent="0.15">
      <c r="B5" s="2" t="s">
        <v>3</v>
      </c>
    </row>
    <row r="6" spans="2:10" x14ac:dyDescent="0.15">
      <c r="B6" s="2" t="s">
        <v>4</v>
      </c>
    </row>
    <row r="7" spans="2:10" x14ac:dyDescent="0.15">
      <c r="B7" s="2" t="s">
        <v>5</v>
      </c>
    </row>
    <row r="8" spans="2:10" x14ac:dyDescent="0.15">
      <c r="B8" s="2" t="s">
        <v>6</v>
      </c>
    </row>
    <row r="10" spans="2:10" ht="19.5" customHeight="1" x14ac:dyDescent="0.25">
      <c r="B10" s="5" t="s">
        <v>7</v>
      </c>
      <c r="C10" s="6" t="s">
        <v>8</v>
      </c>
    </row>
    <row r="12" spans="2:10" ht="19.5" x14ac:dyDescent="0.25">
      <c r="B12" s="7"/>
      <c r="C12" s="8" t="s">
        <v>9</v>
      </c>
      <c r="D12" s="9">
        <v>10</v>
      </c>
      <c r="E12" s="10"/>
    </row>
    <row r="13" spans="2:10" ht="19.5" x14ac:dyDescent="0.25">
      <c r="C13" s="8" t="s">
        <v>10</v>
      </c>
      <c r="D13" s="11">
        <v>0.3</v>
      </c>
      <c r="E13" s="12">
        <v>5.9799999999999999E-2</v>
      </c>
    </row>
    <row r="14" spans="2:10" ht="19.5" x14ac:dyDescent="0.25">
      <c r="C14" s="8" t="s">
        <v>11</v>
      </c>
      <c r="D14" s="13">
        <v>0.5</v>
      </c>
      <c r="E14" s="14">
        <f>E13*1.15</f>
        <v>6.8769999999999998E-2</v>
      </c>
    </row>
    <row r="15" spans="2:10" ht="19.5" x14ac:dyDescent="0.25">
      <c r="B15" s="15"/>
      <c r="C15" s="8" t="s">
        <v>12</v>
      </c>
      <c r="D15" s="16">
        <f>1-D14-D13</f>
        <v>0.2</v>
      </c>
      <c r="E15" s="14">
        <v>0.15</v>
      </c>
    </row>
    <row r="16" spans="2:10" ht="19.5" x14ac:dyDescent="0.25">
      <c r="C16" s="17"/>
      <c r="F16" s="18"/>
      <c r="H16" s="5"/>
      <c r="I16" s="19"/>
      <c r="J16" s="20"/>
    </row>
    <row r="17" spans="1:10" ht="19.5" x14ac:dyDescent="0.25">
      <c r="B17" s="21" t="s">
        <v>13</v>
      </c>
      <c r="C17" s="17"/>
      <c r="F17" s="18"/>
      <c r="H17" s="5"/>
      <c r="I17" s="19"/>
      <c r="J17" s="20"/>
    </row>
    <row r="18" spans="1:10" ht="19.5" x14ac:dyDescent="0.25">
      <c r="B18" s="21"/>
      <c r="C18" s="17"/>
      <c r="D18" s="22"/>
      <c r="E18" s="22"/>
      <c r="F18" s="22"/>
      <c r="G18" s="7"/>
      <c r="H18" s="7"/>
    </row>
    <row r="19" spans="1:10" ht="18" x14ac:dyDescent="0.2">
      <c r="B19" s="23" t="s">
        <v>14</v>
      </c>
      <c r="C19" s="24"/>
      <c r="D19" s="25"/>
      <c r="E19" s="26"/>
      <c r="F19" s="26"/>
      <c r="G19" s="23"/>
      <c r="H19" s="24"/>
      <c r="I19" s="26"/>
      <c r="J19" s="26"/>
    </row>
    <row r="20" spans="1:10" ht="15.75" customHeight="1" x14ac:dyDescent="0.15">
      <c r="B20" s="63"/>
      <c r="C20" s="65" t="s">
        <v>15</v>
      </c>
      <c r="D20" s="67" t="s">
        <v>16</v>
      </c>
      <c r="E20" s="69" t="s">
        <v>17</v>
      </c>
      <c r="F20" s="27"/>
    </row>
    <row r="21" spans="1:10" ht="15.75" customHeight="1" x14ac:dyDescent="0.15">
      <c r="B21" s="64"/>
      <c r="C21" s="66"/>
      <c r="D21" s="68"/>
      <c r="E21" s="70"/>
      <c r="F21" s="27"/>
    </row>
    <row r="22" spans="1:10" ht="15" x14ac:dyDescent="0.15">
      <c r="B22" s="28" t="s">
        <v>18</v>
      </c>
      <c r="C22" s="29">
        <f>E13</f>
        <v>5.9799999999999999E-2</v>
      </c>
      <c r="D22" s="30">
        <f>E14</f>
        <v>6.8769999999999998E-2</v>
      </c>
      <c r="E22" s="31">
        <f>E15</f>
        <v>0.15</v>
      </c>
      <c r="F22" s="32"/>
    </row>
    <row r="23" spans="1:10" ht="15" x14ac:dyDescent="0.15">
      <c r="B23" s="33" t="s">
        <v>19</v>
      </c>
      <c r="C23" s="34">
        <f>D13</f>
        <v>0.3</v>
      </c>
      <c r="D23" s="35">
        <f>D14</f>
        <v>0.5</v>
      </c>
      <c r="E23" s="36">
        <f>D15</f>
        <v>0.2</v>
      </c>
      <c r="F23" s="37"/>
    </row>
    <row r="24" spans="1:10" ht="15" x14ac:dyDescent="0.15">
      <c r="B24" s="33" t="s">
        <v>20</v>
      </c>
      <c r="C24" s="38">
        <f>($D$12*1100)*D13</f>
        <v>3300</v>
      </c>
      <c r="D24" s="39">
        <f>($D$12*1100)*D14</f>
        <v>5500</v>
      </c>
      <c r="E24" s="40">
        <f>($D$12*1100)*D15</f>
        <v>2200</v>
      </c>
      <c r="F24" s="41"/>
    </row>
    <row r="25" spans="1:10" ht="15" x14ac:dyDescent="0.15">
      <c r="B25" s="33" t="s">
        <v>21</v>
      </c>
      <c r="C25" s="42">
        <f>C24*C22</f>
        <v>197.34</v>
      </c>
      <c r="D25" s="43">
        <f>D22*D24</f>
        <v>378.23500000000001</v>
      </c>
      <c r="E25" s="44">
        <f>E24*E22</f>
        <v>330</v>
      </c>
      <c r="F25" s="45"/>
    </row>
    <row r="26" spans="1:10" ht="30.75" thickBot="1" x14ac:dyDescent="0.2">
      <c r="B26" s="46" t="s">
        <v>22</v>
      </c>
      <c r="C26" s="47">
        <v>0</v>
      </c>
      <c r="D26" s="48">
        <f>-D24*0</f>
        <v>0</v>
      </c>
      <c r="E26" s="49">
        <f>-E24*0.03</f>
        <v>-66</v>
      </c>
      <c r="F26" s="45"/>
    </row>
    <row r="27" spans="1:10" s="56" customFormat="1" ht="15.75" thickTop="1" x14ac:dyDescent="0.25">
      <c r="A27" s="50"/>
      <c r="B27" s="51" t="s">
        <v>23</v>
      </c>
      <c r="C27" s="52">
        <f>C25+C26</f>
        <v>197.34</v>
      </c>
      <c r="D27" s="53">
        <f>D25+D26</f>
        <v>378.23500000000001</v>
      </c>
      <c r="E27" s="54">
        <f>E25+E26</f>
        <v>264</v>
      </c>
      <c r="F27" s="55"/>
    </row>
    <row r="28" spans="1:10" ht="15.75" customHeight="1" x14ac:dyDescent="0.15">
      <c r="A28" s="57"/>
      <c r="B28" s="71" t="s">
        <v>24</v>
      </c>
      <c r="C28" s="73">
        <v>0</v>
      </c>
      <c r="D28" s="75">
        <f>D27-C27</f>
        <v>180.89500000000001</v>
      </c>
      <c r="E28" s="77">
        <f>E27-D27</f>
        <v>-114.23500000000001</v>
      </c>
      <c r="F28" s="58"/>
    </row>
    <row r="29" spans="1:10" ht="27" customHeight="1" x14ac:dyDescent="0.15">
      <c r="A29" s="57"/>
      <c r="B29" s="72"/>
      <c r="C29" s="74"/>
      <c r="D29" s="76"/>
      <c r="E29" s="78"/>
      <c r="F29" s="58"/>
    </row>
    <row r="30" spans="1:10" ht="15.75" customHeight="1" x14ac:dyDescent="0.15">
      <c r="A30" s="57"/>
      <c r="B30" s="71" t="s">
        <v>24</v>
      </c>
      <c r="C30" s="80">
        <v>1</v>
      </c>
      <c r="D30" s="82">
        <f>(D27/C27)</f>
        <v>1.9166666666666667</v>
      </c>
      <c r="E30" s="84">
        <f>(E27/C27)</f>
        <v>1.3377926421404682</v>
      </c>
      <c r="F30" s="26"/>
    </row>
    <row r="31" spans="1:10" ht="27" customHeight="1" thickBot="1" x14ac:dyDescent="0.2">
      <c r="A31" s="57"/>
      <c r="B31" s="79"/>
      <c r="C31" s="81"/>
      <c r="D31" s="83"/>
      <c r="E31" s="85"/>
      <c r="F31" s="26"/>
    </row>
    <row r="32" spans="1:10" ht="21.75" customHeight="1" thickTop="1" x14ac:dyDescent="0.15">
      <c r="B32" s="59"/>
      <c r="C32" s="17"/>
      <c r="D32" s="7"/>
      <c r="E32" s="7"/>
      <c r="F32" s="7"/>
    </row>
    <row r="33" spans="2:8" s="56" customFormat="1" ht="15" x14ac:dyDescent="0.25">
      <c r="B33" s="56" t="s">
        <v>25</v>
      </c>
    </row>
    <row r="34" spans="2:8" s="56" customFormat="1" ht="15" x14ac:dyDescent="0.25">
      <c r="B34" s="56" t="s">
        <v>26</v>
      </c>
    </row>
    <row r="35" spans="2:8" s="56" customFormat="1" ht="15" x14ac:dyDescent="0.25">
      <c r="B35" s="56" t="s">
        <v>27</v>
      </c>
    </row>
    <row r="36" spans="2:8" ht="15" x14ac:dyDescent="0.2">
      <c r="B36" s="23"/>
      <c r="C36" s="23"/>
      <c r="D36" s="23"/>
      <c r="E36" s="23"/>
      <c r="F36" s="23"/>
      <c r="G36" s="23"/>
      <c r="H36" s="23"/>
    </row>
  </sheetData>
  <sheetProtection algorithmName="SHA-512" hashValue="cuQy1G/az0sXzUhoYnOpIyJ60zWdhQK8J3e/I5TN1qLy6L+aGZmw8AvAmL+FgI6QCVshJ8aKd5sbd4Wt37LF5g==" saltValue="jQWZfYxU45A2kN1nbypv7w==" spinCount="100000" sheet="1" objects="1" scenarios="1" selectLockedCells="1"/>
  <protectedRanges>
    <protectedRange algorithmName="SHA-512" hashValue="QaEdNjzq31x7r/SOVPukIUHxPvMr5IdchEt4z7CUdHngchnU6uqkMang0lS500GpMMb/rW10kZ6VXmqGYxaFgw==" saltValue="lmicvLTwOzVJhmnxhlMOGw==" spinCount="100000" sqref="D12:E15 I16:J17" name="Bereich1"/>
  </protectedRanges>
  <mergeCells count="14">
    <mergeCell ref="B28:B29"/>
    <mergeCell ref="C28:C29"/>
    <mergeCell ref="D28:D29"/>
    <mergeCell ref="E28:E29"/>
    <mergeCell ref="B30:B31"/>
    <mergeCell ref="C30:C31"/>
    <mergeCell ref="D30:D31"/>
    <mergeCell ref="E30:E31"/>
    <mergeCell ref="B1:E1"/>
    <mergeCell ref="B2:E2"/>
    <mergeCell ref="B20:B21"/>
    <mergeCell ref="C20:C21"/>
    <mergeCell ref="D20:D21"/>
    <mergeCell ref="E20:E21"/>
  </mergeCells>
  <pageMargins left="0.7" right="0.7" top="0.75" bottom="0.75" header="0.3" footer="0.3"/>
  <pageSetup paperSize="9" scale="97" orientation="portrait" r:id="rId1"/>
  <headerFooter>
    <oddFooter>&amp;C&amp;D&amp;R&amp;P/&amp;N&amp;L&amp;"Verdana"&amp;9&amp;K000000&amp;K000000&amp;F_x000D_&amp;1#&amp;"Calibri"&amp;10&amp;K000000A1 Classification: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BerEinspeisung</vt:lpstr>
      <vt:lpstr>BerEinspeisung!Druckbereich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Proll</dc:creator>
  <cp:lastModifiedBy>Markus Fruehwirth</cp:lastModifiedBy>
  <dcterms:created xsi:type="dcterms:W3CDTF">2026-04-06T09:05:02Z</dcterms:created>
  <dcterms:modified xsi:type="dcterms:W3CDTF">2026-04-06T11:09:30Z</dcterms:modified>
</cp:coreProperties>
</file>